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Hans Vo?</author>
  </authors>
  <commentList>
    <comment ref="A9" authorId="0">
      <text>
        <r>
          <rPr>
            <b/>
            <sz val="8"/>
            <rFont val="Arial"/>
            <family val="2"/>
          </rPr>
          <t>Die Klassen 7 haben wegen der Schulzeitverkürzung  einen höheren U-Bedarf, deswegen werden sie gesondert angeführt.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<sst xmlns="http://schemas.openxmlformats.org/spreadsheetml/2006/main" count="17" uniqueCount="17">
  <si>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Kl 7</t>
  </si>
  <si>
    <t>U-Stunden weniger</t>
  </si>
  <si>
    <t>KollegInnen weniger</t>
  </si>
  <si>
    <t>%</t>
  </si>
  <si>
    <t>U-Stunden</t>
  </si>
  <si>
    <t>LehrerInnen-stellen</t>
  </si>
  <si>
    <t>Senkung der Stellenzuweisung</t>
  </si>
  <si>
    <r>
      <t xml:space="preserve">Anzahl der
SchülerInnen
</t>
    </r>
    <r>
      <rPr>
        <b/>
        <sz val="8"/>
        <rFont val="Arial"/>
        <family val="2"/>
      </rPr>
      <t>(Geben Sie die Zahlen Ihrer Schule ein)</t>
    </r>
  </si>
  <si>
    <r>
      <t xml:space="preserve">Basisfrequenz </t>
    </r>
    <r>
      <rPr>
        <b/>
        <sz val="12"/>
        <color indexed="51"/>
        <rFont val="Arial"/>
        <family val="2"/>
      </rPr>
      <t xml:space="preserve">alt </t>
    </r>
    <r>
      <rPr>
        <b/>
        <sz val="12"/>
        <rFont val="Arial"/>
        <family val="0"/>
      </rPr>
      <t xml:space="preserve">/ </t>
    </r>
    <r>
      <rPr>
        <b/>
        <sz val="12"/>
        <color indexed="52"/>
        <rFont val="Arial"/>
        <family val="2"/>
      </rPr>
      <t>neu</t>
    </r>
  </si>
  <si>
    <r>
      <t xml:space="preserve">Differenz der 
U-Stunden </t>
    </r>
    <r>
      <rPr>
        <b/>
        <sz val="12"/>
        <color indexed="51"/>
        <rFont val="Arial"/>
        <family val="2"/>
      </rPr>
      <t xml:space="preserve">alt </t>
    </r>
    <r>
      <rPr>
        <b/>
        <sz val="12"/>
        <rFont val="Arial"/>
        <family val="0"/>
      </rPr>
      <t xml:space="preserve">- </t>
    </r>
    <r>
      <rPr>
        <b/>
        <sz val="12"/>
        <color indexed="52"/>
        <rFont val="Arial"/>
        <family val="2"/>
      </rPr>
      <t>neu</t>
    </r>
  </si>
  <si>
    <r>
      <t xml:space="preserve">Differenz LehrerInnen-stellen 
</t>
    </r>
    <r>
      <rPr>
        <b/>
        <sz val="12"/>
        <color indexed="51"/>
        <rFont val="Arial"/>
        <family val="2"/>
      </rPr>
      <t>alt</t>
    </r>
    <r>
      <rPr>
        <b/>
        <sz val="12"/>
        <rFont val="Arial"/>
        <family val="0"/>
      </rPr>
      <t xml:space="preserve"> - </t>
    </r>
    <r>
      <rPr>
        <b/>
        <sz val="12"/>
        <color indexed="52"/>
        <rFont val="Arial"/>
        <family val="2"/>
      </rPr>
      <t>neu</t>
    </r>
  </si>
  <si>
    <t>Kl 5 - 6</t>
  </si>
  <si>
    <t>Kl 8 - 10</t>
  </si>
  <si>
    <t>Kl 11 - 13</t>
  </si>
  <si>
    <t>Basisfrequenz-Senkungs-Rechner
 nach Frau Senatorin Dinges-Dierig</t>
  </si>
  <si>
    <t>Die eingegebenen Zahlen sind die Zahlen des Gymnasialbereichs in Hamburg 2003/2004. 
Sie können mit den eigenen Zahlen überschrieben werden.</t>
  </si>
  <si>
    <r>
      <t>Das Rechenblatt ist geschützt gegen versehentliche Veränderungen, d.h. man kann nur in die</t>
    </r>
    <r>
      <rPr>
        <b/>
        <u val="single"/>
        <sz val="10"/>
        <rFont val="Arial"/>
        <family val="2"/>
      </rPr>
      <t xml:space="preserve"> "beige"</t>
    </r>
    <r>
      <rPr>
        <b/>
        <sz val="10"/>
        <rFont val="Arial"/>
        <family val="2"/>
      </rPr>
      <t xml:space="preserve"> unterlegten Felder Werte eingeben. Den Schutz kann man aufheben im Menü unter "Extras" und dort unter "Schutz". Das Kennwort lautet: </t>
    </r>
    <r>
      <rPr>
        <b/>
        <sz val="10"/>
        <color indexed="10"/>
        <rFont val="Arial"/>
        <family val="2"/>
      </rPr>
      <t>GEW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</si>
</sst>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  <font>
      <b/>
      <sz val="12"/>
      <color indexed="5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lightGray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3" fillId="6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/>
    </xf>
    <xf numFmtId="3" fontId="3" fillId="3" borderId="12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8" borderId="19" xfId="0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3" fontId="2" fillId="9" borderId="4" xfId="0" applyNumberFormat="1" applyFont="1" applyFill="1" applyBorder="1" applyAlignment="1" applyProtection="1">
      <alignment horizontal="center" vertical="center"/>
      <protection locked="0"/>
    </xf>
    <xf numFmtId="3" fontId="2" fillId="9" borderId="5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0</xdr:rowOff>
    </xdr:from>
    <xdr:to>
      <xdr:col>6</xdr:col>
      <xdr:colOff>895350</xdr:colOff>
      <xdr:row>3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1504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H4" sqref="H4"/>
    </sheetView>
  </sheetViews>
  <sheetFormatPr defaultColWidth="11.421875" defaultRowHeight="12.75"/>
  <cols>
    <col min="1" max="1" width="10.7109375" style="0" customWidth="1"/>
    <col min="2" max="2" width="16.00390625" style="0" customWidth="1"/>
    <col min="3" max="3" width="17.421875" style="0" customWidth="1"/>
    <col min="4" max="4" width="13.00390625" style="0" bestFit="1" customWidth="1"/>
    <col min="5" max="5" width="13.00390625" style="0" customWidth="1"/>
    <col min="6" max="6" width="14.8515625" style="0" customWidth="1"/>
    <col min="7" max="7" width="15.28125" style="0" bestFit="1" customWidth="1"/>
    <col min="9" max="10" width="11.421875" style="0" hidden="1" customWidth="1"/>
  </cols>
  <sheetData>
    <row r="1" spans="1:5" ht="13.5" thickTop="1">
      <c r="A1" s="34" t="s">
        <v>14</v>
      </c>
      <c r="B1" s="35"/>
      <c r="C1" s="35"/>
      <c r="D1" s="35"/>
      <c r="E1" s="36"/>
    </row>
    <row r="2" spans="1:5" ht="28.5" customHeight="1" thickBot="1">
      <c r="A2" s="37"/>
      <c r="B2" s="38"/>
      <c r="C2" s="38"/>
      <c r="D2" s="38"/>
      <c r="E2" s="39"/>
    </row>
    <row r="3" ht="14.25" thickBot="1" thickTop="1"/>
    <row r="4" spans="1:5" ht="54" customHeight="1" thickBot="1">
      <c r="A4" s="40" t="s">
        <v>16</v>
      </c>
      <c r="B4" s="41"/>
      <c r="C4" s="41"/>
      <c r="D4" s="41"/>
      <c r="E4" s="42"/>
    </row>
    <row r="5" spans="1:7" ht="126.75" thickBot="1">
      <c r="A5" s="3"/>
      <c r="B5" s="12" t="s">
        <v>7</v>
      </c>
      <c r="C5" s="12" t="s">
        <v>8</v>
      </c>
      <c r="D5" s="12" t="s">
        <v>4</v>
      </c>
      <c r="E5" s="12" t="s">
        <v>9</v>
      </c>
      <c r="F5" s="10" t="s">
        <v>5</v>
      </c>
      <c r="G5" s="10" t="s">
        <v>10</v>
      </c>
    </row>
    <row r="6" spans="1:12" ht="17.25" thickBot="1" thickTop="1">
      <c r="A6" s="43" t="s">
        <v>11</v>
      </c>
      <c r="B6" s="45">
        <v>11954</v>
      </c>
      <c r="C6" s="8">
        <v>25</v>
      </c>
      <c r="D6" s="13">
        <f>ROUND(B6*30/C6,0)</f>
        <v>14345</v>
      </c>
      <c r="E6" s="14"/>
      <c r="F6" s="8">
        <f>ROUND(B6*30*1.4/25/35,2)</f>
        <v>573.79</v>
      </c>
      <c r="G6" s="5"/>
      <c r="K6" s="17" t="s">
        <v>15</v>
      </c>
      <c r="L6" s="18"/>
    </row>
    <row r="7" spans="1:12" ht="19.5" customHeight="1" thickBot="1">
      <c r="A7" s="44"/>
      <c r="B7" s="46"/>
      <c r="C7" s="9">
        <v>26</v>
      </c>
      <c r="D7" s="15">
        <f>ROUND(B6*30/C7,0)</f>
        <v>13793</v>
      </c>
      <c r="E7" s="15">
        <f>D6-D7</f>
        <v>552</v>
      </c>
      <c r="F7" s="9">
        <f>ROUND(B6*30*1.4/26/35,2)</f>
        <v>551.72</v>
      </c>
      <c r="G7" s="9">
        <f>F6-F7</f>
        <v>22.069999999999936</v>
      </c>
      <c r="K7" s="19"/>
      <c r="L7" s="20"/>
    </row>
    <row r="8" spans="1:12" ht="16.5" thickBot="1">
      <c r="A8" s="1"/>
      <c r="B8" s="16"/>
      <c r="C8" s="4"/>
      <c r="D8" s="16"/>
      <c r="E8" s="16"/>
      <c r="F8" s="4"/>
      <c r="G8" s="4"/>
      <c r="I8">
        <f>D6+D9+D12+D15</f>
        <v>62285</v>
      </c>
      <c r="J8">
        <v>100</v>
      </c>
      <c r="K8" s="19"/>
      <c r="L8" s="20"/>
    </row>
    <row r="9" spans="1:12" ht="16.5" thickBot="1">
      <c r="A9" s="43" t="s">
        <v>0</v>
      </c>
      <c r="B9" s="45">
        <v>5995</v>
      </c>
      <c r="C9" s="8">
        <v>24</v>
      </c>
      <c r="D9" s="13">
        <f>ROUND(B9*34/C9,0)</f>
        <v>8493</v>
      </c>
      <c r="E9" s="14"/>
      <c r="F9" s="8">
        <f>ROUND(B9*34*1.5/24/35,2)</f>
        <v>363.98</v>
      </c>
      <c r="G9" s="5"/>
      <c r="I9">
        <f>D7+D10+D13+D16</f>
        <v>59274</v>
      </c>
      <c r="J9">
        <f>J8/I8*I9</f>
        <v>95.16577024965883</v>
      </c>
      <c r="K9" s="19"/>
      <c r="L9" s="20"/>
    </row>
    <row r="10" spans="1:12" ht="16.5" thickBot="1">
      <c r="A10" s="44"/>
      <c r="B10" s="46"/>
      <c r="C10" s="9">
        <v>25</v>
      </c>
      <c r="D10" s="15">
        <f>ROUND(B9*34/C10,0)</f>
        <v>8153</v>
      </c>
      <c r="E10" s="15">
        <f>D9-D10</f>
        <v>340</v>
      </c>
      <c r="F10" s="9">
        <f>ROUND(B9*34*1.5/25/35,2)</f>
        <v>349.42</v>
      </c>
      <c r="G10" s="9">
        <f>F9-F10</f>
        <v>14.560000000000002</v>
      </c>
      <c r="J10">
        <f>J8/I8*E18</f>
        <v>4.834229750341174</v>
      </c>
      <c r="K10" s="19"/>
      <c r="L10" s="20"/>
    </row>
    <row r="11" spans="1:12" ht="16.5" thickBot="1">
      <c r="A11" s="1"/>
      <c r="B11" s="16"/>
      <c r="C11" s="4"/>
      <c r="D11" s="16"/>
      <c r="E11" s="16"/>
      <c r="F11" s="4"/>
      <c r="G11" s="4"/>
      <c r="K11" s="19"/>
      <c r="L11" s="20"/>
    </row>
    <row r="12" spans="1:12" ht="16.5" thickBot="1">
      <c r="A12" s="43" t="s">
        <v>12</v>
      </c>
      <c r="B12" s="45">
        <v>15555</v>
      </c>
      <c r="C12" s="8">
        <v>24</v>
      </c>
      <c r="D12" s="13">
        <f>ROUND(B12*31.25/C12,0)</f>
        <v>20254</v>
      </c>
      <c r="E12" s="14"/>
      <c r="F12" s="8">
        <f>ROUND(B12*31.25*1.5/24/35,2)</f>
        <v>868.02</v>
      </c>
      <c r="G12" s="5"/>
      <c r="K12" s="19"/>
      <c r="L12" s="20"/>
    </row>
    <row r="13" spans="1:12" ht="16.5" thickBot="1">
      <c r="A13" s="44"/>
      <c r="B13" s="46"/>
      <c r="C13" s="9">
        <v>25</v>
      </c>
      <c r="D13" s="15">
        <f>ROUND(B12*31.25/C13,0)</f>
        <v>19444</v>
      </c>
      <c r="E13" s="15">
        <f>D12-D13</f>
        <v>810</v>
      </c>
      <c r="F13" s="9">
        <f>ROUND(B12*31.25*1.5/25/35,2)</f>
        <v>833.3</v>
      </c>
      <c r="G13" s="9">
        <f>F12-F13</f>
        <v>34.72000000000003</v>
      </c>
      <c r="K13" s="19"/>
      <c r="L13" s="20"/>
    </row>
    <row r="14" spans="1:12" ht="16.5" thickBot="1">
      <c r="A14" s="1"/>
      <c r="B14" s="16"/>
      <c r="C14" s="4"/>
      <c r="D14" s="16"/>
      <c r="E14" s="16"/>
      <c r="F14" s="4"/>
      <c r="G14" s="4"/>
      <c r="K14" s="19"/>
      <c r="L14" s="20"/>
    </row>
    <row r="15" spans="1:12" ht="16.5" thickBot="1">
      <c r="A15" s="43" t="s">
        <v>13</v>
      </c>
      <c r="B15" s="45">
        <v>13115</v>
      </c>
      <c r="C15" s="8">
        <v>20.5</v>
      </c>
      <c r="D15" s="13">
        <f>ROUND(B15*30/C15,0)</f>
        <v>19193</v>
      </c>
      <c r="E15" s="14"/>
      <c r="F15" s="8">
        <f>ROUND(B15*30*1.7/20.5/35,2)</f>
        <v>932.22</v>
      </c>
      <c r="G15" s="5"/>
      <c r="K15" s="19"/>
      <c r="L15" s="20"/>
    </row>
    <row r="16" spans="1:12" ht="16.5" thickBot="1">
      <c r="A16" s="44"/>
      <c r="B16" s="46"/>
      <c r="C16" s="9">
        <v>22</v>
      </c>
      <c r="D16" s="15">
        <f>ROUND(B15*30/C16,0)</f>
        <v>17884</v>
      </c>
      <c r="E16" s="15">
        <f>D15-D16</f>
        <v>1309</v>
      </c>
      <c r="F16" s="9">
        <f>ROUND(B15*30*1.7/22/35,2)</f>
        <v>868.66</v>
      </c>
      <c r="G16" s="9">
        <f>F15-F16</f>
        <v>63.56000000000006</v>
      </c>
      <c r="I16">
        <f>F6+F9+F12+F15</f>
        <v>2738.01</v>
      </c>
      <c r="J16">
        <v>100</v>
      </c>
      <c r="K16" s="19"/>
      <c r="L16" s="20"/>
    </row>
    <row r="17" spans="1:12" ht="16.5" thickBot="1">
      <c r="A17" s="1"/>
      <c r="B17" s="11"/>
      <c r="C17" s="11"/>
      <c r="D17" s="11"/>
      <c r="E17" s="11"/>
      <c r="F17" s="11"/>
      <c r="G17" s="11"/>
      <c r="I17">
        <f>F7+F10+F13+F16</f>
        <v>2603.1</v>
      </c>
      <c r="J17" s="2">
        <f>J16/I16*I17</f>
        <v>95.0726987848839</v>
      </c>
      <c r="K17" s="21"/>
      <c r="L17" s="22"/>
    </row>
    <row r="18" spans="1:7" ht="17.25" thickBot="1" thickTop="1">
      <c r="A18" s="1"/>
      <c r="B18" s="23" t="s">
        <v>1</v>
      </c>
      <c r="C18" s="23"/>
      <c r="D18" s="32"/>
      <c r="E18" s="27">
        <f>SUM(E7:E17)</f>
        <v>3011</v>
      </c>
      <c r="F18" s="23" t="s">
        <v>2</v>
      </c>
      <c r="G18" s="25">
        <f>SUM(G7:G17)</f>
        <v>134.91000000000003</v>
      </c>
    </row>
    <row r="19" spans="1:7" ht="39.75" customHeight="1" thickBot="1">
      <c r="A19" s="1"/>
      <c r="B19" s="33"/>
      <c r="C19" s="33"/>
      <c r="D19" s="33"/>
      <c r="E19" s="28"/>
      <c r="F19" s="24"/>
      <c r="G19" s="26"/>
    </row>
    <row r="20" spans="1:7" ht="27.75" customHeight="1" thickBot="1" thickTop="1">
      <c r="A20" s="1"/>
      <c r="B20" s="29" t="s">
        <v>6</v>
      </c>
      <c r="C20" s="30"/>
      <c r="D20" s="30"/>
      <c r="E20" s="31"/>
      <c r="F20" s="6">
        <f>ROUND(J16/I16*G18,2)</f>
        <v>4.93</v>
      </c>
      <c r="G20" s="7" t="s">
        <v>3</v>
      </c>
    </row>
    <row r="21" spans="1:7" ht="16.5" thickTop="1">
      <c r="A21" s="1"/>
      <c r="B21" s="1"/>
      <c r="C21" s="1"/>
      <c r="D21" s="1"/>
      <c r="E21" s="1"/>
      <c r="F21" s="1"/>
      <c r="G21" s="1"/>
    </row>
  </sheetData>
  <sheetProtection password="CD6A" sheet="1" objects="1" scenarios="1"/>
  <mergeCells count="16">
    <mergeCell ref="A9:A10"/>
    <mergeCell ref="B9:B10"/>
    <mergeCell ref="B20:E20"/>
    <mergeCell ref="B18:D19"/>
    <mergeCell ref="A1:E2"/>
    <mergeCell ref="A4:E4"/>
    <mergeCell ref="A15:A16"/>
    <mergeCell ref="B15:B16"/>
    <mergeCell ref="A6:A7"/>
    <mergeCell ref="B6:B7"/>
    <mergeCell ref="A12:A13"/>
    <mergeCell ref="B12:B13"/>
    <mergeCell ref="K6:L17"/>
    <mergeCell ref="F18:F19"/>
    <mergeCell ref="G18:G19"/>
    <mergeCell ref="E18:E19"/>
  </mergeCells>
  <printOptions/>
  <pageMargins left="0.4" right="0.33" top="1" bottom="1" header="0.4921259845" footer="0.492125984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Voß</dc:creator>
  <cp:keywords/>
  <dc:description/>
  <cp:lastModifiedBy>Hans</cp:lastModifiedBy>
  <cp:lastPrinted>2004-05-21T14:25:36Z</cp:lastPrinted>
  <dcterms:created xsi:type="dcterms:W3CDTF">2004-05-19T13:02:38Z</dcterms:created>
  <dcterms:modified xsi:type="dcterms:W3CDTF">2006-05-07T19:53:55Z</dcterms:modified>
  <cp:category/>
  <cp:version/>
  <cp:contentType/>
  <cp:contentStatus/>
</cp:coreProperties>
</file>